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58" i="1" l="1"/>
  <c r="L139" i="1"/>
  <c r="L82" i="1"/>
  <c r="L63" i="1"/>
  <c r="L25" i="1"/>
  <c r="J139" i="1" l="1"/>
  <c r="I139" i="1"/>
  <c r="H139" i="1"/>
  <c r="G139" i="1"/>
  <c r="J82" i="1"/>
  <c r="I82" i="1"/>
  <c r="H82" i="1"/>
  <c r="G82" i="1"/>
  <c r="F82" i="1" l="1"/>
  <c r="L165" i="1" l="1"/>
  <c r="J158" i="1"/>
  <c r="J165" i="1" s="1"/>
  <c r="I158" i="1"/>
  <c r="I165" i="1" s="1"/>
  <c r="H158" i="1"/>
  <c r="G158" i="1"/>
  <c r="G165" i="1" s="1"/>
  <c r="G176" i="1" s="1"/>
  <c r="J127" i="1"/>
  <c r="I127" i="1"/>
  <c r="F127" i="1"/>
  <c r="J63" i="1"/>
  <c r="I63" i="1"/>
  <c r="H63" i="1"/>
  <c r="G63" i="1"/>
  <c r="L32" i="1"/>
  <c r="J25" i="1"/>
  <c r="J32" i="1" s="1"/>
  <c r="I25" i="1"/>
  <c r="I32" i="1" s="1"/>
  <c r="H25" i="1"/>
  <c r="G25" i="1"/>
  <c r="G32" i="1" s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H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H127" i="1"/>
  <c r="G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H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119" i="1" l="1"/>
  <c r="F138" i="1"/>
  <c r="J138" i="1"/>
  <c r="F43" i="1"/>
  <c r="L195" i="1"/>
  <c r="L176" i="1"/>
  <c r="L81" i="1"/>
  <c r="L62" i="1"/>
  <c r="L157" i="1"/>
  <c r="L138" i="1"/>
  <c r="L43" i="1"/>
  <c r="L24" i="1"/>
  <c r="J195" i="1"/>
  <c r="I195" i="1"/>
  <c r="G195" i="1"/>
  <c r="J176" i="1"/>
  <c r="I176" i="1"/>
  <c r="J157" i="1"/>
  <c r="I157" i="1"/>
  <c r="G157" i="1"/>
  <c r="I138" i="1"/>
  <c r="H119" i="1"/>
  <c r="J81" i="1"/>
  <c r="J62" i="1"/>
  <c r="H62" i="1"/>
  <c r="G62" i="1"/>
  <c r="J43" i="1"/>
  <c r="I43" i="1"/>
  <c r="G43" i="1"/>
  <c r="J24" i="1"/>
  <c r="I24" i="1"/>
  <c r="H24" i="1"/>
  <c r="F176" i="1"/>
  <c r="H176" i="1"/>
  <c r="G138" i="1"/>
  <c r="H138" i="1"/>
  <c r="F119" i="1"/>
  <c r="J119" i="1"/>
  <c r="L119" i="1"/>
  <c r="G119" i="1"/>
  <c r="L100" i="1"/>
  <c r="G100" i="1"/>
  <c r="J100" i="1"/>
  <c r="F100" i="1"/>
  <c r="F196" i="1"/>
  <c r="H43" i="1"/>
  <c r="G24" i="1"/>
  <c r="L196" i="1" l="1"/>
  <c r="I196" i="1"/>
  <c r="H196" i="1"/>
  <c r="G196" i="1"/>
  <c r="J196" i="1"/>
</calcChain>
</file>

<file path=xl/sharedStrings.xml><?xml version="1.0" encoding="utf-8"?>
<sst xmlns="http://schemas.openxmlformats.org/spreadsheetml/2006/main" count="336" uniqueCount="109">
  <si>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</si>
  <si>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</si>
  <si>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</si>
  <si>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</si>
  <si>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</si>
  <si>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</si>
  <si>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</si>
  <si>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</si>
  <si>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</si>
  <si>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</si>
  <si>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</si>
  <si>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</si>
  <si>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</si>
  <si>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</si>
  <si>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</si>
  <si>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</si>
  <si>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</si>
  <si>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</si>
  <si>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</si>
  <si>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</si>
  <si>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</si>
  <si>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</si>
  <si>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</si>
  <si>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</si>
  <si>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</si>
  <si>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</si>
  <si>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</si>
  <si>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</si>
  <si>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</si>
  <si>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</si>
  <si>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</si>
  <si>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</si>
  <si>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</si>
  <si>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</si>
  <si>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</si>
  <si>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</si>
  <si>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</si>
  <si>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</si>
  <si>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</si>
  <si>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 с м/сл</t>
  </si>
  <si>
    <t>Сыр порционно</t>
  </si>
  <si>
    <t>Чай с сахаром</t>
  </si>
  <si>
    <t>Хлеб пшеничный</t>
  </si>
  <si>
    <t>ПР</t>
  </si>
  <si>
    <t>Пирог открытый с повидлом</t>
  </si>
  <si>
    <t>Борщ со свежей капустой и картофелем с фрикаделькой из мяса "Детской"</t>
  </si>
  <si>
    <t>Котлета рубленная из птицы</t>
  </si>
  <si>
    <t>Макароны отварные с маслом сливочным</t>
  </si>
  <si>
    <t>Компот из свежих яблок</t>
  </si>
  <si>
    <t>Хлеб ржаной</t>
  </si>
  <si>
    <t>Котлеты "Говяжьи Школьные" запеченные, Рис отварной с маслом сливочным</t>
  </si>
  <si>
    <t>268/304</t>
  </si>
  <si>
    <t>Кофейный напиток на молоке</t>
  </si>
  <si>
    <t>Салат из свеклы с маслом растительным</t>
  </si>
  <si>
    <t>Суп картофельный с вермишелью</t>
  </si>
  <si>
    <t>Биточки из говядины</t>
  </si>
  <si>
    <t>Каша "Дружба" с маслом сливочным</t>
  </si>
  <si>
    <t>Пудинг творожно-пшенный с сахарной пудрой</t>
  </si>
  <si>
    <t>Джем фруктовый</t>
  </si>
  <si>
    <t>Чай витаминизированный</t>
  </si>
  <si>
    <t>376/388</t>
  </si>
  <si>
    <t>Печенье</t>
  </si>
  <si>
    <t>Суп картофельный с горохом и фрикаделькой "Детской" из птицы</t>
  </si>
  <si>
    <t>Рыба запеченная с овощами и сыром</t>
  </si>
  <si>
    <t>Картофельное пюре с маслом сливочным</t>
  </si>
  <si>
    <t>Напиток из плодов шиповника</t>
  </si>
  <si>
    <t>Зразы рыбные рубленые с яйцом открытые, Картофельное пюре с маслом сливочным</t>
  </si>
  <si>
    <t>237/312</t>
  </si>
  <si>
    <t>Какао с молоком</t>
  </si>
  <si>
    <t>Огурец свежий порционно</t>
  </si>
  <si>
    <t>Суп овощной "Летний" с отварной птицей</t>
  </si>
  <si>
    <t>99/288</t>
  </si>
  <si>
    <t>Плов из птицы</t>
  </si>
  <si>
    <t>Компот из смеси сухофруктов</t>
  </si>
  <si>
    <t>Омлет натуральный с маслом сливочным</t>
  </si>
  <si>
    <t>Винегрет</t>
  </si>
  <si>
    <t>Суп-лапша домашняя с птицей отварной</t>
  </si>
  <si>
    <t>Печень тушеная в соусе</t>
  </si>
  <si>
    <t>Каша гречневая с маслом сливочным</t>
  </si>
  <si>
    <t>Каша гречневая молочная с маслом сливочным</t>
  </si>
  <si>
    <t>Яблоко свежее</t>
  </si>
  <si>
    <t>Рис отварной с маслом сливочным</t>
  </si>
  <si>
    <t>Щи из св.капусты с картофелем с фрикаделькой "Детской"</t>
  </si>
  <si>
    <t>Фрикадельки из птицы с соусом молочным</t>
  </si>
  <si>
    <t>297/326</t>
  </si>
  <si>
    <t>Чай с лимоном</t>
  </si>
  <si>
    <t>Рассольник ленинградский с крупой перловой со сметаной</t>
  </si>
  <si>
    <t>Рыба запеченная под соусом</t>
  </si>
  <si>
    <t>Котлета рубленная из птицы, Макароны отварные с маслом сливочным</t>
  </si>
  <si>
    <t>295/203</t>
  </si>
  <si>
    <t>Суп картофельный с рыбными фрикадельками</t>
  </si>
  <si>
    <t>Тефтели "Детские" под соусом</t>
  </si>
  <si>
    <t>279/333</t>
  </si>
  <si>
    <t>Суп картофельный с клецками</t>
  </si>
  <si>
    <t>Котлеты "Говяжьи Школьные" запеченные</t>
  </si>
  <si>
    <t>Напиток апельсиновый</t>
  </si>
  <si>
    <t>Икра овощная</t>
  </si>
  <si>
    <t>Икра морковная</t>
  </si>
  <si>
    <t>54-12з</t>
  </si>
  <si>
    <t>Омлет натуральный с маслом сливочным, горошек зеленый</t>
  </si>
  <si>
    <t>210/54-20з</t>
  </si>
  <si>
    <t>Запеканка творожно-рисовая с маслом сливочным, Молоко сгущенное порционно</t>
  </si>
  <si>
    <t>54-21з</t>
  </si>
  <si>
    <t>Салат из свеклы с сыром с маслом растительным</t>
  </si>
  <si>
    <t>Кукуруза сахарная</t>
  </si>
  <si>
    <t>Апельсин</t>
  </si>
  <si>
    <t>МБОУ "СОШ № 9"</t>
  </si>
  <si>
    <t>Директор МБОУ "СОШ № 9"</t>
  </si>
  <si>
    <t>Балюк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</si>
</sst>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106</v>
      </c>
      <c r="D1" s="57"/>
      <c r="E1" s="57"/>
      <c r="F1" s="12" t="s">
        <v>16</v>
      </c>
      <c r="G1" s="2" t="s">
        <v>17</v>
      </c>
      <c r="H1" s="58" t="s">
        <v>107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108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19.16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14.49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0.05</v>
      </c>
      <c r="I8" s="43">
        <v>15.01</v>
      </c>
      <c r="J8" s="43">
        <v>61.29</v>
      </c>
      <c r="K8" s="44">
        <v>376</v>
      </c>
      <c r="L8" s="43">
        <v>1.56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3.04</v>
      </c>
      <c r="H9" s="43">
        <v>0.36</v>
      </c>
      <c r="I9" s="43">
        <v>19.440000000000001</v>
      </c>
      <c r="J9" s="43">
        <v>93.16</v>
      </c>
      <c r="K9" s="44" t="s">
        <v>43</v>
      </c>
      <c r="L9" s="43">
        <v>3.44</v>
      </c>
    </row>
    <row r="10" spans="1:12" ht="15" x14ac:dyDescent="0.25">
      <c r="A10" s="23"/>
      <c r="B10" s="15"/>
      <c r="C10" s="11"/>
      <c r="D10" s="7" t="s">
        <v>24</v>
      </c>
      <c r="E10" s="42" t="s">
        <v>105</v>
      </c>
      <c r="F10" s="43">
        <v>200</v>
      </c>
      <c r="G10" s="43">
        <v>2.25</v>
      </c>
      <c r="H10" s="43">
        <v>0.5</v>
      </c>
      <c r="I10" s="43">
        <v>3.24</v>
      </c>
      <c r="J10" s="43">
        <v>26.46</v>
      </c>
      <c r="K10" s="44">
        <v>338</v>
      </c>
      <c r="L10" s="43">
        <v>40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70</v>
      </c>
      <c r="G11" s="43">
        <v>4.33</v>
      </c>
      <c r="H11" s="43">
        <v>2.25</v>
      </c>
      <c r="I11" s="43">
        <v>38.72</v>
      </c>
      <c r="J11" s="43">
        <v>192.5</v>
      </c>
      <c r="K11" s="44">
        <v>459</v>
      </c>
      <c r="L11" s="43">
        <v>10.55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21.689999999999998</v>
      </c>
      <c r="H13" s="19">
        <f t="shared" si="0"/>
        <v>19.77</v>
      </c>
      <c r="I13" s="19">
        <f t="shared" si="0"/>
        <v>105.22999999999999</v>
      </c>
      <c r="J13" s="19">
        <f t="shared" si="0"/>
        <v>685.66000000000008</v>
      </c>
      <c r="K13" s="25"/>
      <c r="L13" s="19">
        <f t="shared" ref="L13" si="1">SUM(L6:L12)</f>
        <v>89.2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96</v>
      </c>
      <c r="F14" s="43">
        <v>60</v>
      </c>
      <c r="G14" s="43">
        <v>1.2</v>
      </c>
      <c r="H14" s="43">
        <v>5.4</v>
      </c>
      <c r="I14" s="43">
        <v>5.4</v>
      </c>
      <c r="J14" s="43">
        <v>73.2</v>
      </c>
      <c r="K14" s="44">
        <v>50</v>
      </c>
      <c r="L14" s="43">
        <v>9.42</v>
      </c>
    </row>
    <row r="15" spans="1:12" ht="25.5" x14ac:dyDescent="0.25">
      <c r="A15" s="23"/>
      <c r="B15" s="15"/>
      <c r="C15" s="11"/>
      <c r="D15" s="7" t="s">
        <v>27</v>
      </c>
      <c r="E15" s="42" t="s">
        <v>45</v>
      </c>
      <c r="F15" s="43">
        <v>265</v>
      </c>
      <c r="G15" s="43">
        <v>2.4300000000000002</v>
      </c>
      <c r="H15" s="43">
        <v>3.12</v>
      </c>
      <c r="I15" s="43">
        <v>12.01</v>
      </c>
      <c r="J15" s="43">
        <v>85.84</v>
      </c>
      <c r="K15" s="44">
        <v>82</v>
      </c>
      <c r="L15" s="43">
        <v>20.59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15.24</v>
      </c>
      <c r="H16" s="43">
        <v>5.8</v>
      </c>
      <c r="I16" s="43">
        <v>10.16</v>
      </c>
      <c r="J16" s="43">
        <v>153.80000000000001</v>
      </c>
      <c r="K16" s="44">
        <v>295</v>
      </c>
      <c r="L16" s="43">
        <v>46.88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6.84</v>
      </c>
      <c r="H17" s="43">
        <v>4.12</v>
      </c>
      <c r="I17" s="43">
        <v>43.74</v>
      </c>
      <c r="J17" s="43">
        <v>239.36</v>
      </c>
      <c r="K17" s="44">
        <v>203</v>
      </c>
      <c r="L17" s="43">
        <v>6.83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</v>
      </c>
      <c r="H18" s="43">
        <v>0.2</v>
      </c>
      <c r="I18" s="43">
        <v>22.3</v>
      </c>
      <c r="J18" s="43">
        <v>110</v>
      </c>
      <c r="K18" s="44">
        <v>859</v>
      </c>
      <c r="L18" s="43">
        <v>8.11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20</v>
      </c>
      <c r="G19" s="43">
        <v>1.52</v>
      </c>
      <c r="H19" s="43">
        <v>0.18</v>
      </c>
      <c r="I19" s="43">
        <v>9.7200000000000006</v>
      </c>
      <c r="J19" s="43">
        <v>46.58</v>
      </c>
      <c r="K19" s="44" t="s">
        <v>43</v>
      </c>
      <c r="L19" s="43">
        <v>1.72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10.26</v>
      </c>
      <c r="J20" s="43">
        <v>52.2</v>
      </c>
      <c r="K20" s="44" t="s">
        <v>43</v>
      </c>
      <c r="L20" s="43">
        <v>1.45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 t="shared" ref="G23:J23" si="2">SUM(G14:G22)</f>
        <v>29.41</v>
      </c>
      <c r="H23" s="19">
        <f t="shared" si="2"/>
        <v>19.18</v>
      </c>
      <c r="I23" s="19">
        <f t="shared" si="2"/>
        <v>113.59</v>
      </c>
      <c r="J23" s="19">
        <f t="shared" si="2"/>
        <v>760.98000000000013</v>
      </c>
      <c r="K23" s="25"/>
      <c r="L23" s="19">
        <f t="shared" ref="L23" si="3">SUM(L14:L22)</f>
        <v>95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1585</v>
      </c>
      <c r="G24" s="32">
        <f t="shared" ref="G24:J24" si="4">G13+G23</f>
        <v>51.099999999999994</v>
      </c>
      <c r="H24" s="32">
        <f t="shared" si="4"/>
        <v>38.950000000000003</v>
      </c>
      <c r="I24" s="32">
        <f t="shared" si="4"/>
        <v>218.82</v>
      </c>
      <c r="J24" s="32">
        <f t="shared" si="4"/>
        <v>1446.6400000000003</v>
      </c>
      <c r="K24" s="32"/>
      <c r="L24" s="32">
        <f t="shared" ref="L24" si="5">L13+L23</f>
        <v>184.2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50</v>
      </c>
      <c r="F25" s="40">
        <v>280</v>
      </c>
      <c r="G25" s="40">
        <f>18.5+4.44</f>
        <v>22.94</v>
      </c>
      <c r="H25" s="40">
        <f>25.86+6.44</f>
        <v>32.299999999999997</v>
      </c>
      <c r="I25" s="40">
        <f>4.76+44.02</f>
        <v>48.78</v>
      </c>
      <c r="J25" s="40">
        <f>325.81+251.82</f>
        <v>577.63</v>
      </c>
      <c r="K25" s="41" t="s">
        <v>51</v>
      </c>
      <c r="L25" s="40">
        <f>64.25+10.95</f>
        <v>75.2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52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9.6999999999999993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3.04</v>
      </c>
      <c r="H28" s="43">
        <v>0.36</v>
      </c>
      <c r="I28" s="43">
        <v>19.440000000000001</v>
      </c>
      <c r="J28" s="43">
        <v>93.16</v>
      </c>
      <c r="K28" s="44" t="s">
        <v>43</v>
      </c>
      <c r="L28" s="43">
        <v>3.44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29.15</v>
      </c>
      <c r="H32" s="19">
        <f t="shared" ref="H32" si="7">SUM(H25:H31)</f>
        <v>35.339999999999996</v>
      </c>
      <c r="I32" s="19">
        <f t="shared" ref="I32" si="8">SUM(I25:I31)</f>
        <v>84.17</v>
      </c>
      <c r="J32" s="19">
        <f t="shared" ref="J32:L32" si="9">SUM(J25:J31)</f>
        <v>771.39</v>
      </c>
      <c r="K32" s="25"/>
      <c r="L32" s="19">
        <f t="shared" si="9"/>
        <v>88.34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60</v>
      </c>
      <c r="G33" s="43">
        <v>0.5</v>
      </c>
      <c r="H33" s="43">
        <v>0.6</v>
      </c>
      <c r="I33" s="43">
        <v>1.7</v>
      </c>
      <c r="J33" s="43">
        <v>14.2</v>
      </c>
      <c r="K33" s="44">
        <v>71</v>
      </c>
      <c r="L33" s="43">
        <v>12.6</v>
      </c>
    </row>
    <row r="34" spans="1:12" ht="15" x14ac:dyDescent="0.25">
      <c r="A34" s="14"/>
      <c r="B34" s="15"/>
      <c r="C34" s="11"/>
      <c r="D34" s="7" t="s">
        <v>27</v>
      </c>
      <c r="E34" s="52" t="s">
        <v>54</v>
      </c>
      <c r="F34" s="43">
        <v>250</v>
      </c>
      <c r="G34" s="43">
        <v>12.38</v>
      </c>
      <c r="H34" s="43">
        <v>11.13</v>
      </c>
      <c r="I34" s="43">
        <v>31.5</v>
      </c>
      <c r="J34" s="43">
        <v>275.63</v>
      </c>
      <c r="K34" s="44">
        <v>103</v>
      </c>
      <c r="L34" s="43">
        <v>8.69</v>
      </c>
    </row>
    <row r="35" spans="1:12" ht="15" x14ac:dyDescent="0.25">
      <c r="A35" s="14"/>
      <c r="B35" s="15"/>
      <c r="C35" s="11"/>
      <c r="D35" s="7" t="s">
        <v>28</v>
      </c>
      <c r="E35" s="52" t="s">
        <v>55</v>
      </c>
      <c r="F35" s="43">
        <v>100</v>
      </c>
      <c r="G35" s="43">
        <v>12.96</v>
      </c>
      <c r="H35" s="43">
        <v>13.8</v>
      </c>
      <c r="I35" s="43">
        <v>13.29</v>
      </c>
      <c r="J35" s="43">
        <v>229.2</v>
      </c>
      <c r="K35" s="44">
        <v>268</v>
      </c>
      <c r="L35" s="43">
        <v>81.680000000000007</v>
      </c>
    </row>
    <row r="36" spans="1:12" ht="15" x14ac:dyDescent="0.25">
      <c r="A36" s="14"/>
      <c r="B36" s="15"/>
      <c r="C36" s="11"/>
      <c r="D36" s="7" t="s">
        <v>29</v>
      </c>
      <c r="E36" s="52" t="s">
        <v>56</v>
      </c>
      <c r="F36" s="43">
        <v>180</v>
      </c>
      <c r="G36" s="43">
        <v>4.1399999999999997</v>
      </c>
      <c r="H36" s="43">
        <v>5.94</v>
      </c>
      <c r="I36" s="43">
        <v>30.22</v>
      </c>
      <c r="J36" s="43">
        <v>190.88</v>
      </c>
      <c r="K36" s="44">
        <v>171</v>
      </c>
      <c r="L36" s="43">
        <v>7.73</v>
      </c>
    </row>
    <row r="37" spans="1:12" ht="15" x14ac:dyDescent="0.25">
      <c r="A37" s="14"/>
      <c r="B37" s="15"/>
      <c r="C37" s="11"/>
      <c r="D37" s="7" t="s">
        <v>30</v>
      </c>
      <c r="E37" s="52" t="s">
        <v>41</v>
      </c>
      <c r="F37" s="43">
        <v>200</v>
      </c>
      <c r="G37" s="43">
        <v>0.2</v>
      </c>
      <c r="H37" s="43">
        <v>0.05</v>
      </c>
      <c r="I37" s="43">
        <v>15.01</v>
      </c>
      <c r="J37" s="43">
        <v>61.29</v>
      </c>
      <c r="K37" s="44">
        <v>376</v>
      </c>
      <c r="L37" s="43">
        <v>1.56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20</v>
      </c>
      <c r="G38" s="43">
        <v>1.52</v>
      </c>
      <c r="H38" s="43">
        <v>0.18</v>
      </c>
      <c r="I38" s="43">
        <v>9.7200000000000006</v>
      </c>
      <c r="J38" s="43">
        <v>46.58</v>
      </c>
      <c r="K38" s="44" t="s">
        <v>43</v>
      </c>
      <c r="L38" s="43">
        <v>1.72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10.26</v>
      </c>
      <c r="J39" s="43">
        <v>52.2</v>
      </c>
      <c r="K39" s="44" t="s">
        <v>43</v>
      </c>
      <c r="L39" s="43">
        <v>1.45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33.68</v>
      </c>
      <c r="H42" s="19">
        <f t="shared" ref="H42" si="11">SUM(H33:H41)</f>
        <v>32.06</v>
      </c>
      <c r="I42" s="19">
        <f t="shared" ref="I42" si="12">SUM(I33:I41)</f>
        <v>111.70000000000002</v>
      </c>
      <c r="J42" s="19">
        <f t="shared" ref="J42:L42" si="13">SUM(J33:J41)</f>
        <v>869.98</v>
      </c>
      <c r="K42" s="25"/>
      <c r="L42" s="19">
        <f t="shared" si="13"/>
        <v>115.43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1360</v>
      </c>
      <c r="G43" s="32">
        <f t="shared" ref="G43" si="14">G32+G42</f>
        <v>62.83</v>
      </c>
      <c r="H43" s="32">
        <f t="shared" ref="H43" si="15">H32+H42</f>
        <v>67.400000000000006</v>
      </c>
      <c r="I43" s="32">
        <f t="shared" ref="I43" si="16">I32+I42</f>
        <v>195.87</v>
      </c>
      <c r="J43" s="32">
        <f t="shared" ref="J43:L43" si="17">J32+J42</f>
        <v>1641.37</v>
      </c>
      <c r="K43" s="32"/>
      <c r="L43" s="32">
        <f t="shared" si="17"/>
        <v>203.77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57</v>
      </c>
      <c r="F44" s="40">
        <v>200</v>
      </c>
      <c r="G44" s="40">
        <v>17.55</v>
      </c>
      <c r="H44" s="40">
        <v>16.920000000000002</v>
      </c>
      <c r="I44" s="40">
        <v>37.07</v>
      </c>
      <c r="J44" s="40">
        <v>370.75</v>
      </c>
      <c r="K44" s="41">
        <v>223</v>
      </c>
      <c r="L44" s="40">
        <v>54.04</v>
      </c>
    </row>
    <row r="45" spans="1:12" ht="15" x14ac:dyDescent="0.25">
      <c r="A45" s="23"/>
      <c r="B45" s="15"/>
      <c r="C45" s="11"/>
      <c r="D45" s="6"/>
      <c r="E45" s="52" t="s">
        <v>58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>
        <v>223</v>
      </c>
      <c r="L45" s="43">
        <v>6.3</v>
      </c>
    </row>
    <row r="46" spans="1:12" ht="15" x14ac:dyDescent="0.25">
      <c r="A46" s="23"/>
      <c r="B46" s="15"/>
      <c r="C46" s="11"/>
      <c r="D46" s="7" t="s">
        <v>22</v>
      </c>
      <c r="E46" s="52" t="s">
        <v>59</v>
      </c>
      <c r="F46" s="43">
        <v>200</v>
      </c>
      <c r="G46" s="43">
        <v>0.2</v>
      </c>
      <c r="H46" s="43">
        <v>0.05</v>
      </c>
      <c r="I46" s="43">
        <v>15.01</v>
      </c>
      <c r="J46" s="43">
        <v>57.54</v>
      </c>
      <c r="K46" s="44" t="s">
        <v>60</v>
      </c>
      <c r="L46" s="43">
        <v>4.45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3.04</v>
      </c>
      <c r="H47" s="43">
        <v>0.36</v>
      </c>
      <c r="I47" s="43">
        <v>19.440000000000001</v>
      </c>
      <c r="J47" s="43">
        <v>93.16</v>
      </c>
      <c r="K47" s="44" t="s">
        <v>43</v>
      </c>
      <c r="L47" s="43">
        <v>3.44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2" t="s">
        <v>61</v>
      </c>
      <c r="F49" s="43">
        <v>50</v>
      </c>
      <c r="G49" s="43">
        <v>4.25</v>
      </c>
      <c r="H49" s="43">
        <v>5.65</v>
      </c>
      <c r="I49" s="43">
        <v>34.5</v>
      </c>
      <c r="J49" s="43">
        <v>205.85</v>
      </c>
      <c r="K49" s="44"/>
      <c r="L49" s="43">
        <v>8.5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25.14</v>
      </c>
      <c r="H51" s="19">
        <f t="shared" ref="H51" si="19">SUM(H44:H50)</f>
        <v>22.980000000000004</v>
      </c>
      <c r="I51" s="19">
        <f t="shared" ref="I51" si="20">SUM(I44:I50)</f>
        <v>120.32000000000001</v>
      </c>
      <c r="J51" s="19">
        <f t="shared" ref="J51:L51" si="21">SUM(J44:J50)</f>
        <v>784.90000000000009</v>
      </c>
      <c r="K51" s="25"/>
      <c r="L51" s="19">
        <f t="shared" si="21"/>
        <v>76.72999999999999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97</v>
      </c>
      <c r="F52" s="43">
        <v>60</v>
      </c>
      <c r="G52" s="43">
        <v>1.2</v>
      </c>
      <c r="H52" s="43">
        <v>4.2</v>
      </c>
      <c r="I52" s="43">
        <v>6</v>
      </c>
      <c r="J52" s="43">
        <v>68</v>
      </c>
      <c r="K52" s="44" t="s">
        <v>98</v>
      </c>
      <c r="L52" s="43">
        <v>6.79</v>
      </c>
    </row>
    <row r="53" spans="1:12" ht="25.5" x14ac:dyDescent="0.25">
      <c r="A53" s="23"/>
      <c r="B53" s="15"/>
      <c r="C53" s="11"/>
      <c r="D53" s="7" t="s">
        <v>27</v>
      </c>
      <c r="E53" s="52" t="s">
        <v>62</v>
      </c>
      <c r="F53" s="43">
        <v>260</v>
      </c>
      <c r="G53" s="43">
        <v>6.22</v>
      </c>
      <c r="H53" s="43">
        <v>3.99</v>
      </c>
      <c r="I53" s="43">
        <v>21.73</v>
      </c>
      <c r="J53" s="43">
        <v>147.71</v>
      </c>
      <c r="K53" s="44">
        <v>102</v>
      </c>
      <c r="L53" s="43">
        <v>15.44</v>
      </c>
    </row>
    <row r="54" spans="1:12" ht="15" x14ac:dyDescent="0.25">
      <c r="A54" s="23"/>
      <c r="B54" s="15"/>
      <c r="C54" s="11"/>
      <c r="D54" s="7" t="s">
        <v>28</v>
      </c>
      <c r="E54" s="52" t="s">
        <v>63</v>
      </c>
      <c r="F54" s="43">
        <v>100</v>
      </c>
      <c r="G54" s="43">
        <v>20.2</v>
      </c>
      <c r="H54" s="43">
        <v>12.07</v>
      </c>
      <c r="I54" s="43">
        <v>2.08</v>
      </c>
      <c r="J54" s="43">
        <v>197.75</v>
      </c>
      <c r="K54" s="44">
        <v>232</v>
      </c>
      <c r="L54" s="43">
        <v>41.68</v>
      </c>
    </row>
    <row r="55" spans="1:12" ht="15" x14ac:dyDescent="0.25">
      <c r="A55" s="23"/>
      <c r="B55" s="15"/>
      <c r="C55" s="11"/>
      <c r="D55" s="7" t="s">
        <v>29</v>
      </c>
      <c r="E55" s="52" t="s">
        <v>64</v>
      </c>
      <c r="F55" s="43">
        <v>180</v>
      </c>
      <c r="G55" s="43">
        <v>3.95</v>
      </c>
      <c r="H55" s="43">
        <v>8.4700000000000006</v>
      </c>
      <c r="I55" s="43">
        <v>26.65</v>
      </c>
      <c r="J55" s="43">
        <v>198.65</v>
      </c>
      <c r="K55" s="44">
        <v>312</v>
      </c>
      <c r="L55" s="43">
        <v>16.89</v>
      </c>
    </row>
    <row r="56" spans="1:12" ht="15" x14ac:dyDescent="0.25">
      <c r="A56" s="23"/>
      <c r="B56" s="15"/>
      <c r="C56" s="11"/>
      <c r="D56" s="7" t="s">
        <v>30</v>
      </c>
      <c r="E56" s="52" t="s">
        <v>65</v>
      </c>
      <c r="F56" s="43">
        <v>200</v>
      </c>
      <c r="G56" s="43">
        <v>0.68</v>
      </c>
      <c r="H56" s="43">
        <v>0</v>
      </c>
      <c r="I56" s="43">
        <v>35.26</v>
      </c>
      <c r="J56" s="43">
        <v>143</v>
      </c>
      <c r="K56" s="44">
        <v>388</v>
      </c>
      <c r="L56" s="43">
        <v>8.08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1.52</v>
      </c>
      <c r="H57" s="43">
        <v>0.18</v>
      </c>
      <c r="I57" s="43">
        <v>9.7200000000000006</v>
      </c>
      <c r="J57" s="43">
        <v>46.58</v>
      </c>
      <c r="K57" s="44" t="s">
        <v>43</v>
      </c>
      <c r="L57" s="43">
        <v>1.72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1.98</v>
      </c>
      <c r="H58" s="43">
        <v>0.36</v>
      </c>
      <c r="I58" s="43">
        <v>10.26</v>
      </c>
      <c r="J58" s="43">
        <v>52.2</v>
      </c>
      <c r="K58" s="44" t="s">
        <v>43</v>
      </c>
      <c r="L58" s="43">
        <v>1.45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35.75</v>
      </c>
      <c r="H61" s="19">
        <f t="shared" ref="H61" si="23">SUM(H52:H60)</f>
        <v>29.270000000000003</v>
      </c>
      <c r="I61" s="19">
        <f t="shared" ref="I61" si="24">SUM(I52:I60)</f>
        <v>111.7</v>
      </c>
      <c r="J61" s="19">
        <f t="shared" ref="J61:L61" si="25">SUM(J52:J60)</f>
        <v>853.8900000000001</v>
      </c>
      <c r="K61" s="25"/>
      <c r="L61" s="19">
        <f t="shared" si="25"/>
        <v>92.05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1360</v>
      </c>
      <c r="G62" s="32">
        <f t="shared" ref="G62" si="26">G51+G61</f>
        <v>60.89</v>
      </c>
      <c r="H62" s="32">
        <f t="shared" ref="H62" si="27">H51+H61</f>
        <v>52.250000000000007</v>
      </c>
      <c r="I62" s="32">
        <f t="shared" ref="I62" si="28">I51+I61</f>
        <v>232.02</v>
      </c>
      <c r="J62" s="32">
        <f t="shared" ref="J62:L62" si="29">J51+J61</f>
        <v>1638.7900000000002</v>
      </c>
      <c r="K62" s="32"/>
      <c r="L62" s="32">
        <f t="shared" si="29"/>
        <v>168.77999999999997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66</v>
      </c>
      <c r="F63" s="40">
        <v>280</v>
      </c>
      <c r="G63" s="40">
        <f>8.98+3.95</f>
        <v>12.93</v>
      </c>
      <c r="H63" s="40">
        <f>11.88+8.47</f>
        <v>20.350000000000001</v>
      </c>
      <c r="I63" s="40">
        <f>10.36+26.65</f>
        <v>37.01</v>
      </c>
      <c r="J63" s="40">
        <f>184.23+198.65</f>
        <v>382.88</v>
      </c>
      <c r="K63" s="41" t="s">
        <v>67</v>
      </c>
      <c r="L63" s="40">
        <f>33.39+16.89</f>
        <v>50.28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68</v>
      </c>
      <c r="F65" s="43">
        <v>200</v>
      </c>
      <c r="G65" s="43">
        <v>3.5</v>
      </c>
      <c r="H65" s="43">
        <v>3.7</v>
      </c>
      <c r="I65" s="43">
        <v>25.5</v>
      </c>
      <c r="J65" s="43">
        <v>149.30000000000001</v>
      </c>
      <c r="K65" s="44">
        <v>382</v>
      </c>
      <c r="L65" s="43">
        <v>10.8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3.04</v>
      </c>
      <c r="H66" s="43">
        <v>0.36</v>
      </c>
      <c r="I66" s="43">
        <v>19.440000000000001</v>
      </c>
      <c r="J66" s="43">
        <v>93.16</v>
      </c>
      <c r="K66" s="44" t="s">
        <v>43</v>
      </c>
      <c r="L66" s="43">
        <v>3.44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19.47</v>
      </c>
      <c r="H70" s="19">
        <f t="shared" ref="H70" si="31">SUM(H63:H69)</f>
        <v>24.41</v>
      </c>
      <c r="I70" s="19">
        <f t="shared" ref="I70" si="32">SUM(I63:I69)</f>
        <v>81.95</v>
      </c>
      <c r="J70" s="19">
        <f t="shared" ref="J70:L70" si="33">SUM(J63:J69)</f>
        <v>625.34</v>
      </c>
      <c r="K70" s="25"/>
      <c r="L70" s="19">
        <f t="shared" si="33"/>
        <v>64.52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53</v>
      </c>
      <c r="F71" s="43">
        <v>60</v>
      </c>
      <c r="G71" s="43">
        <v>0.86</v>
      </c>
      <c r="H71" s="43">
        <v>3.05</v>
      </c>
      <c r="I71" s="43">
        <v>5.13</v>
      </c>
      <c r="J71" s="43">
        <v>51.41</v>
      </c>
      <c r="K71" s="44">
        <v>52</v>
      </c>
      <c r="L71" s="43">
        <v>3.58</v>
      </c>
    </row>
    <row r="72" spans="1:12" ht="15" x14ac:dyDescent="0.25">
      <c r="A72" s="23"/>
      <c r="B72" s="15"/>
      <c r="C72" s="11"/>
      <c r="D72" s="7" t="s">
        <v>27</v>
      </c>
      <c r="E72" s="52" t="s">
        <v>70</v>
      </c>
      <c r="F72" s="43">
        <v>265</v>
      </c>
      <c r="G72" s="43">
        <v>6.23</v>
      </c>
      <c r="H72" s="43">
        <v>9.6</v>
      </c>
      <c r="I72" s="43">
        <v>11.83</v>
      </c>
      <c r="J72" s="43">
        <v>158.63999999999999</v>
      </c>
      <c r="K72" s="44" t="s">
        <v>71</v>
      </c>
      <c r="L72" s="43">
        <v>21.68</v>
      </c>
    </row>
    <row r="73" spans="1:12" ht="15" x14ac:dyDescent="0.25">
      <c r="A73" s="23"/>
      <c r="B73" s="15"/>
      <c r="C73" s="11"/>
      <c r="D73" s="7" t="s">
        <v>28</v>
      </c>
      <c r="E73" s="52" t="s">
        <v>72</v>
      </c>
      <c r="F73" s="43">
        <v>280</v>
      </c>
      <c r="G73" s="43">
        <v>26.08</v>
      </c>
      <c r="H73" s="43">
        <v>30.49</v>
      </c>
      <c r="I73" s="43">
        <v>55.1</v>
      </c>
      <c r="J73" s="43">
        <v>599.16999999999996</v>
      </c>
      <c r="K73" s="44">
        <v>291</v>
      </c>
      <c r="L73" s="43">
        <v>61.33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2" t="s">
        <v>73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868</v>
      </c>
      <c r="L75" s="43">
        <v>4.5199999999999996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20</v>
      </c>
      <c r="G76" s="43">
        <v>1.52</v>
      </c>
      <c r="H76" s="43">
        <v>0.18</v>
      </c>
      <c r="I76" s="43">
        <v>9.7200000000000006</v>
      </c>
      <c r="J76" s="43">
        <v>46.58</v>
      </c>
      <c r="K76" s="44" t="s">
        <v>43</v>
      </c>
      <c r="L76" s="43">
        <v>1.72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1.98</v>
      </c>
      <c r="H77" s="43">
        <v>0.36</v>
      </c>
      <c r="I77" s="43">
        <v>10.26</v>
      </c>
      <c r="J77" s="43">
        <v>52.2</v>
      </c>
      <c r="K77" s="44" t="s">
        <v>43</v>
      </c>
      <c r="L77" s="43">
        <v>1.45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36.71</v>
      </c>
      <c r="H80" s="19">
        <f t="shared" ref="H80" si="35">SUM(H71:H79)</f>
        <v>43.68</v>
      </c>
      <c r="I80" s="19">
        <f t="shared" ref="I80" si="36">SUM(I71:I79)</f>
        <v>116.80000000000001</v>
      </c>
      <c r="J80" s="19">
        <f t="shared" ref="J80:L80" si="37">SUM(J71:J79)</f>
        <v>1002.2</v>
      </c>
      <c r="K80" s="25"/>
      <c r="L80" s="19">
        <f t="shared" si="37"/>
        <v>94.28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1375</v>
      </c>
      <c r="G81" s="32">
        <f t="shared" ref="G81" si="38">G70+G80</f>
        <v>56.18</v>
      </c>
      <c r="H81" s="32">
        <f t="shared" ref="H81" si="39">H70+H80</f>
        <v>68.09</v>
      </c>
      <c r="I81" s="32">
        <f t="shared" ref="I81" si="40">I70+I80</f>
        <v>198.75</v>
      </c>
      <c r="J81" s="32">
        <f t="shared" ref="J81:L81" si="41">J70+J80</f>
        <v>1627.54</v>
      </c>
      <c r="K81" s="32"/>
      <c r="L81" s="32">
        <f t="shared" si="41"/>
        <v>158.80000000000001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99</v>
      </c>
      <c r="F82" s="40">
        <f>200+40</f>
        <v>240</v>
      </c>
      <c r="G82" s="40">
        <f>16.29+1.13</f>
        <v>17.419999999999998</v>
      </c>
      <c r="H82" s="40">
        <f>18.99+0.07</f>
        <v>19.059999999999999</v>
      </c>
      <c r="I82" s="40">
        <f>5.04+2.33</f>
        <v>7.37</v>
      </c>
      <c r="J82" s="40">
        <f>256.23+14.7</f>
        <v>270.93</v>
      </c>
      <c r="K82" s="41" t="s">
        <v>100</v>
      </c>
      <c r="L82" s="40">
        <f>8.37+53.35</f>
        <v>61.72</v>
      </c>
    </row>
    <row r="83" spans="1:12" ht="15" x14ac:dyDescent="0.25">
      <c r="A83" s="23"/>
      <c r="B83" s="15"/>
      <c r="C83" s="11"/>
      <c r="D83" s="6"/>
      <c r="E83" s="42" t="s">
        <v>40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14.49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1.56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3.04</v>
      </c>
      <c r="H85" s="43">
        <v>0.36</v>
      </c>
      <c r="I85" s="43">
        <v>19.440000000000001</v>
      </c>
      <c r="J85" s="43">
        <v>93.16</v>
      </c>
      <c r="K85" s="44" t="s">
        <v>43</v>
      </c>
      <c r="L85" s="43">
        <v>3.44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25.299999999999997</v>
      </c>
      <c r="H89" s="19">
        <f t="shared" ref="H89" si="43">SUM(H82:H88)</f>
        <v>26.27</v>
      </c>
      <c r="I89" s="19">
        <f t="shared" ref="I89" si="44">SUM(I82:I88)</f>
        <v>41.84</v>
      </c>
      <c r="J89" s="19">
        <f t="shared" ref="J89:L89" si="45">SUM(J82:J88)</f>
        <v>505.22</v>
      </c>
      <c r="K89" s="25"/>
      <c r="L89" s="19">
        <f t="shared" si="45"/>
        <v>81.209999999999994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75</v>
      </c>
      <c r="F90" s="43">
        <v>60</v>
      </c>
      <c r="G90" s="43">
        <v>0.82</v>
      </c>
      <c r="H90" s="43">
        <v>3.71</v>
      </c>
      <c r="I90" s="43">
        <v>5.0599999999999996</v>
      </c>
      <c r="J90" s="43">
        <v>56.88</v>
      </c>
      <c r="K90" s="44">
        <v>45</v>
      </c>
      <c r="L90" s="43">
        <v>6.61</v>
      </c>
    </row>
    <row r="91" spans="1:12" ht="15" x14ac:dyDescent="0.25">
      <c r="A91" s="23"/>
      <c r="B91" s="15"/>
      <c r="C91" s="11"/>
      <c r="D91" s="7" t="s">
        <v>27</v>
      </c>
      <c r="E91" s="52" t="s">
        <v>76</v>
      </c>
      <c r="F91" s="43">
        <v>265</v>
      </c>
      <c r="G91" s="43">
        <v>8.7100000000000009</v>
      </c>
      <c r="H91" s="43">
        <v>8.77</v>
      </c>
      <c r="I91" s="43">
        <v>23.67</v>
      </c>
      <c r="J91" s="43">
        <v>208.45</v>
      </c>
      <c r="K91" s="44">
        <v>113</v>
      </c>
      <c r="L91" s="43">
        <v>13.12</v>
      </c>
    </row>
    <row r="92" spans="1:12" ht="15" x14ac:dyDescent="0.25">
      <c r="A92" s="23"/>
      <c r="B92" s="15"/>
      <c r="C92" s="11"/>
      <c r="D92" s="7" t="s">
        <v>28</v>
      </c>
      <c r="E92" s="52" t="s">
        <v>77</v>
      </c>
      <c r="F92" s="43">
        <v>100</v>
      </c>
      <c r="G92" s="43">
        <v>14.4</v>
      </c>
      <c r="H92" s="43">
        <v>14.72</v>
      </c>
      <c r="I92" s="43">
        <v>6.37</v>
      </c>
      <c r="J92" s="43">
        <v>215.53</v>
      </c>
      <c r="K92" s="44">
        <v>261</v>
      </c>
      <c r="L92" s="43">
        <v>32.14</v>
      </c>
    </row>
    <row r="93" spans="1:12" ht="15" x14ac:dyDescent="0.25">
      <c r="A93" s="23"/>
      <c r="B93" s="15"/>
      <c r="C93" s="11"/>
      <c r="D93" s="7" t="s">
        <v>29</v>
      </c>
      <c r="E93" s="52" t="s">
        <v>78</v>
      </c>
      <c r="F93" s="43">
        <v>180</v>
      </c>
      <c r="G93" s="43">
        <v>7.88</v>
      </c>
      <c r="H93" s="43">
        <v>5.03</v>
      </c>
      <c r="I93" s="43">
        <v>38.78</v>
      </c>
      <c r="J93" s="43">
        <v>231.92</v>
      </c>
      <c r="K93" s="44">
        <v>171</v>
      </c>
      <c r="L93" s="43">
        <v>11.78</v>
      </c>
    </row>
    <row r="94" spans="1:12" ht="15" x14ac:dyDescent="0.25">
      <c r="A94" s="23"/>
      <c r="B94" s="15"/>
      <c r="C94" s="11"/>
      <c r="D94" s="7" t="s">
        <v>30</v>
      </c>
      <c r="E94" s="52" t="s">
        <v>95</v>
      </c>
      <c r="F94" s="43">
        <v>200</v>
      </c>
      <c r="G94" s="43">
        <v>0.14000000000000001</v>
      </c>
      <c r="H94" s="43">
        <v>0.04</v>
      </c>
      <c r="I94" s="43">
        <v>42.3</v>
      </c>
      <c r="J94" s="43">
        <v>97.58</v>
      </c>
      <c r="K94" s="44">
        <v>699</v>
      </c>
      <c r="L94" s="43">
        <v>6.42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20</v>
      </c>
      <c r="G95" s="43">
        <v>1.52</v>
      </c>
      <c r="H95" s="43">
        <v>0.18</v>
      </c>
      <c r="I95" s="43">
        <v>9.7200000000000006</v>
      </c>
      <c r="J95" s="43">
        <v>46.58</v>
      </c>
      <c r="K95" s="44" t="s">
        <v>43</v>
      </c>
      <c r="L95" s="43">
        <v>1.72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1.98</v>
      </c>
      <c r="H96" s="43">
        <v>0.36</v>
      </c>
      <c r="I96" s="43">
        <v>10.26</v>
      </c>
      <c r="J96" s="43">
        <v>52.2</v>
      </c>
      <c r="K96" s="44" t="s">
        <v>43</v>
      </c>
      <c r="L96" s="43">
        <v>1.45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855</v>
      </c>
      <c r="G99" s="19">
        <f t="shared" ref="G99" si="46">SUM(G90:G98)</f>
        <v>35.449999999999996</v>
      </c>
      <c r="H99" s="19">
        <f t="shared" ref="H99" si="47">SUM(H90:H98)</f>
        <v>32.81</v>
      </c>
      <c r="I99" s="19">
        <f t="shared" ref="I99" si="48">SUM(I90:I98)</f>
        <v>136.16</v>
      </c>
      <c r="J99" s="19">
        <f t="shared" ref="J99:L99" si="49">SUM(J90:J98)</f>
        <v>909.1400000000001</v>
      </c>
      <c r="K99" s="25"/>
      <c r="L99" s="19">
        <f t="shared" si="49"/>
        <v>73.240000000000009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1355</v>
      </c>
      <c r="G100" s="32">
        <f t="shared" ref="G100" si="50">G89+G99</f>
        <v>60.749999999999993</v>
      </c>
      <c r="H100" s="32">
        <f t="shared" ref="H100" si="51">H89+H99</f>
        <v>59.08</v>
      </c>
      <c r="I100" s="32">
        <f t="shared" ref="I100" si="52">I89+I99</f>
        <v>178</v>
      </c>
      <c r="J100" s="32">
        <f t="shared" ref="J100:L100" si="53">J89+J99</f>
        <v>1414.3600000000001</v>
      </c>
      <c r="K100" s="32"/>
      <c r="L100" s="32">
        <f t="shared" si="53"/>
        <v>154.44999999999999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22.27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0.2</v>
      </c>
      <c r="H103" s="43">
        <v>0.05</v>
      </c>
      <c r="I103" s="43">
        <v>15.01</v>
      </c>
      <c r="J103" s="43">
        <v>57.54</v>
      </c>
      <c r="K103" s="44" t="s">
        <v>60</v>
      </c>
      <c r="L103" s="43">
        <v>4.45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3.04</v>
      </c>
      <c r="H104" s="43">
        <v>0.36</v>
      </c>
      <c r="I104" s="43">
        <v>19.440000000000001</v>
      </c>
      <c r="J104" s="43">
        <v>93.16</v>
      </c>
      <c r="K104" s="44" t="s">
        <v>43</v>
      </c>
      <c r="L104" s="43">
        <v>3.44</v>
      </c>
    </row>
    <row r="105" spans="1:12" ht="15" x14ac:dyDescent="0.25">
      <c r="A105" s="23"/>
      <c r="B105" s="15"/>
      <c r="C105" s="11"/>
      <c r="D105" s="7" t="s">
        <v>24</v>
      </c>
      <c r="E105" s="42" t="s">
        <v>80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88.8</v>
      </c>
      <c r="K105" s="44">
        <v>338</v>
      </c>
      <c r="L105" s="43">
        <v>25.8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11.34</v>
      </c>
      <c r="H108" s="19">
        <f t="shared" si="54"/>
        <v>13.71</v>
      </c>
      <c r="I108" s="19">
        <f t="shared" si="54"/>
        <v>108.35</v>
      </c>
      <c r="J108" s="19">
        <f t="shared" si="54"/>
        <v>598.4</v>
      </c>
      <c r="K108" s="25"/>
      <c r="L108" s="19">
        <f t="shared" ref="L108" si="55">SUM(L101:L107)</f>
        <v>55.96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0.5</v>
      </c>
      <c r="H109" s="43">
        <v>0.6</v>
      </c>
      <c r="I109" s="43">
        <v>1.7</v>
      </c>
      <c r="J109" s="43">
        <v>14.2</v>
      </c>
      <c r="K109" s="44">
        <v>71</v>
      </c>
      <c r="L109" s="43">
        <v>12.6</v>
      </c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250</v>
      </c>
      <c r="G110" s="43">
        <v>12.38</v>
      </c>
      <c r="H110" s="43">
        <v>11.13</v>
      </c>
      <c r="I110" s="43">
        <v>31.5</v>
      </c>
      <c r="J110" s="43">
        <v>275.63</v>
      </c>
      <c r="K110" s="44">
        <v>103</v>
      </c>
      <c r="L110" s="43">
        <v>8.69</v>
      </c>
    </row>
    <row r="111" spans="1:12" ht="15" x14ac:dyDescent="0.25">
      <c r="A111" s="23"/>
      <c r="B111" s="15"/>
      <c r="C111" s="11"/>
      <c r="D111" s="7" t="s">
        <v>28</v>
      </c>
      <c r="E111" s="42" t="s">
        <v>46</v>
      </c>
      <c r="F111" s="43">
        <v>100</v>
      </c>
      <c r="G111" s="43">
        <v>15.24</v>
      </c>
      <c r="H111" s="43">
        <v>5.8</v>
      </c>
      <c r="I111" s="43">
        <v>10.16</v>
      </c>
      <c r="J111" s="43">
        <v>153.80000000000001</v>
      </c>
      <c r="K111" s="44">
        <v>295</v>
      </c>
      <c r="L111" s="43">
        <v>46.88</v>
      </c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180</v>
      </c>
      <c r="G112" s="43">
        <v>4.4400000000000004</v>
      </c>
      <c r="H112" s="43">
        <v>6.44</v>
      </c>
      <c r="I112" s="43">
        <v>44.02</v>
      </c>
      <c r="J112" s="43">
        <v>251.82</v>
      </c>
      <c r="K112" s="44">
        <v>304</v>
      </c>
      <c r="L112" s="43">
        <v>10.95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0.2</v>
      </c>
      <c r="H113" s="43">
        <v>0.2</v>
      </c>
      <c r="I113" s="43">
        <v>22.3</v>
      </c>
      <c r="J113" s="43">
        <v>110</v>
      </c>
      <c r="K113" s="44">
        <v>859</v>
      </c>
      <c r="L113" s="43">
        <v>8.11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20</v>
      </c>
      <c r="G114" s="43">
        <v>1.52</v>
      </c>
      <c r="H114" s="43">
        <v>0.18</v>
      </c>
      <c r="I114" s="43">
        <v>9.7200000000000006</v>
      </c>
      <c r="J114" s="43">
        <v>46.58</v>
      </c>
      <c r="K114" s="44" t="s">
        <v>43</v>
      </c>
      <c r="L114" s="43">
        <v>1.72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1.98</v>
      </c>
      <c r="H115" s="43">
        <v>0.36</v>
      </c>
      <c r="I115" s="43">
        <v>10.26</v>
      </c>
      <c r="J115" s="43">
        <v>52.2</v>
      </c>
      <c r="K115" s="44" t="s">
        <v>43</v>
      </c>
      <c r="L115" s="43">
        <v>1.45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36.260000000000005</v>
      </c>
      <c r="H118" s="19">
        <f t="shared" si="56"/>
        <v>24.71</v>
      </c>
      <c r="I118" s="19">
        <f t="shared" si="56"/>
        <v>129.66</v>
      </c>
      <c r="J118" s="19">
        <f t="shared" si="56"/>
        <v>904.23000000000013</v>
      </c>
      <c r="K118" s="25"/>
      <c r="L118" s="19">
        <f t="shared" ref="L118" si="57">SUM(L109:L117)</f>
        <v>90.4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1480</v>
      </c>
      <c r="G119" s="32">
        <f t="shared" ref="G119" si="58">G108+G118</f>
        <v>47.600000000000009</v>
      </c>
      <c r="H119" s="32">
        <f t="shared" ref="H119" si="59">H108+H118</f>
        <v>38.42</v>
      </c>
      <c r="I119" s="32">
        <f t="shared" ref="I119" si="60">I108+I118</f>
        <v>238.01</v>
      </c>
      <c r="J119" s="32">
        <f t="shared" ref="J119:L119" si="61">J108+J118</f>
        <v>1502.63</v>
      </c>
      <c r="K119" s="32"/>
      <c r="L119" s="32">
        <f t="shared" si="61"/>
        <v>146.36000000000001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72</v>
      </c>
      <c r="F120" s="43">
        <v>280</v>
      </c>
      <c r="G120" s="43">
        <v>26.08</v>
      </c>
      <c r="H120" s="43">
        <v>30.49</v>
      </c>
      <c r="I120" s="43">
        <v>55.1</v>
      </c>
      <c r="J120" s="43">
        <v>599.16999999999996</v>
      </c>
      <c r="K120" s="44">
        <v>291</v>
      </c>
      <c r="L120" s="43">
        <v>61.33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>
        <v>9.6999999999999993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3.04</v>
      </c>
      <c r="H123" s="43">
        <v>0.36</v>
      </c>
      <c r="I123" s="43">
        <v>19.440000000000001</v>
      </c>
      <c r="J123" s="43">
        <v>93.16</v>
      </c>
      <c r="K123" s="44" t="s">
        <v>43</v>
      </c>
      <c r="L123" s="43">
        <v>3.44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32.29</v>
      </c>
      <c r="H127" s="19">
        <f t="shared" si="62"/>
        <v>33.53</v>
      </c>
      <c r="I127" s="19">
        <f t="shared" si="62"/>
        <v>90.49</v>
      </c>
      <c r="J127" s="19">
        <f t="shared" si="62"/>
        <v>792.93</v>
      </c>
      <c r="K127" s="25"/>
      <c r="L127" s="19">
        <f t="shared" ref="L127" si="63">SUM(L120:L126)</f>
        <v>74.47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1.2</v>
      </c>
      <c r="H128" s="43">
        <v>5.4</v>
      </c>
      <c r="I128" s="43">
        <v>5.4</v>
      </c>
      <c r="J128" s="43">
        <v>73.2</v>
      </c>
      <c r="K128" s="44">
        <v>50</v>
      </c>
      <c r="L128" s="43">
        <v>9.42</v>
      </c>
    </row>
    <row r="129" spans="1:12" ht="25.5" x14ac:dyDescent="0.25">
      <c r="A129" s="14"/>
      <c r="B129" s="15"/>
      <c r="C129" s="11"/>
      <c r="D129" s="7" t="s">
        <v>27</v>
      </c>
      <c r="E129" s="42" t="s">
        <v>82</v>
      </c>
      <c r="F129" s="43">
        <v>265</v>
      </c>
      <c r="G129" s="43">
        <v>2.44</v>
      </c>
      <c r="H129" s="43">
        <v>6.41</v>
      </c>
      <c r="I129" s="43">
        <v>11.11</v>
      </c>
      <c r="J129" s="43">
        <v>111.89</v>
      </c>
      <c r="K129" s="44">
        <v>88</v>
      </c>
      <c r="L129" s="43">
        <v>20.34</v>
      </c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105</v>
      </c>
      <c r="G130" s="43">
        <v>10.199999999999999</v>
      </c>
      <c r="H130" s="43">
        <v>9.6999999999999993</v>
      </c>
      <c r="I130" s="43">
        <v>12.5</v>
      </c>
      <c r="J130" s="43">
        <v>178.1</v>
      </c>
      <c r="K130" s="44" t="s">
        <v>84</v>
      </c>
      <c r="L130" s="43">
        <v>33.31</v>
      </c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>
        <v>180</v>
      </c>
      <c r="G131" s="43">
        <v>6.84</v>
      </c>
      <c r="H131" s="43">
        <v>4.12</v>
      </c>
      <c r="I131" s="43">
        <v>43.74</v>
      </c>
      <c r="J131" s="43">
        <v>239.36</v>
      </c>
      <c r="K131" s="44">
        <v>203</v>
      </c>
      <c r="L131" s="43">
        <v>6.83</v>
      </c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0.68</v>
      </c>
      <c r="H132" s="43">
        <v>0</v>
      </c>
      <c r="I132" s="43">
        <v>35.26</v>
      </c>
      <c r="J132" s="43">
        <v>143</v>
      </c>
      <c r="K132" s="44">
        <v>388</v>
      </c>
      <c r="L132" s="43">
        <v>8.08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20</v>
      </c>
      <c r="G133" s="43">
        <v>1.52</v>
      </c>
      <c r="H133" s="43">
        <v>0.18</v>
      </c>
      <c r="I133" s="43">
        <v>9.7200000000000006</v>
      </c>
      <c r="J133" s="43">
        <v>46.58</v>
      </c>
      <c r="K133" s="44" t="s">
        <v>43</v>
      </c>
      <c r="L133" s="43">
        <v>1.72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1.98</v>
      </c>
      <c r="H134" s="43">
        <v>0.36</v>
      </c>
      <c r="I134" s="43">
        <v>10.26</v>
      </c>
      <c r="J134" s="43">
        <v>52.2</v>
      </c>
      <c r="K134" s="44" t="s">
        <v>43</v>
      </c>
      <c r="L134" s="43">
        <v>1.45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24.86</v>
      </c>
      <c r="H137" s="19">
        <f t="shared" si="64"/>
        <v>26.169999999999998</v>
      </c>
      <c r="I137" s="19">
        <f t="shared" si="64"/>
        <v>127.99</v>
      </c>
      <c r="J137" s="19">
        <f t="shared" si="64"/>
        <v>844.33</v>
      </c>
      <c r="K137" s="25"/>
      <c r="L137" s="19">
        <f t="shared" ref="L137" si="65">SUM(L128:L136)</f>
        <v>81.150000000000006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1380</v>
      </c>
      <c r="G138" s="32">
        <f t="shared" ref="G138" si="66">G127+G137</f>
        <v>57.15</v>
      </c>
      <c r="H138" s="32">
        <f t="shared" ref="H138" si="67">H127+H137</f>
        <v>59.7</v>
      </c>
      <c r="I138" s="32">
        <f t="shared" ref="I138" si="68">I127+I137</f>
        <v>218.48</v>
      </c>
      <c r="J138" s="32">
        <f t="shared" ref="J138:L138" si="69">J127+J137</f>
        <v>1637.26</v>
      </c>
      <c r="K138" s="32"/>
      <c r="L138" s="32">
        <f t="shared" si="69"/>
        <v>155.62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230</v>
      </c>
      <c r="G139" s="40">
        <f>17.92+3.3</f>
        <v>21.220000000000002</v>
      </c>
      <c r="H139" s="40">
        <f>20.57+0.15</f>
        <v>20.72</v>
      </c>
      <c r="I139" s="40">
        <f>43.19+17.6</f>
        <v>60.79</v>
      </c>
      <c r="J139" s="40">
        <f>429.51+84.75</f>
        <v>514.26</v>
      </c>
      <c r="K139" s="41">
        <v>223</v>
      </c>
      <c r="L139" s="40">
        <f>9.3+69.02</f>
        <v>78.319999999999993</v>
      </c>
    </row>
    <row r="140" spans="1:12" ht="15" x14ac:dyDescent="0.25">
      <c r="A140" s="23"/>
      <c r="B140" s="15"/>
      <c r="C140" s="11"/>
      <c r="D140" s="6"/>
      <c r="E140" s="42" t="s">
        <v>61</v>
      </c>
      <c r="F140" s="43">
        <v>50</v>
      </c>
      <c r="G140" s="43">
        <v>4.25</v>
      </c>
      <c r="H140" s="43">
        <v>5.65</v>
      </c>
      <c r="I140" s="43">
        <v>34.5</v>
      </c>
      <c r="J140" s="43">
        <v>205.85</v>
      </c>
      <c r="K140" s="44"/>
      <c r="L140" s="43">
        <v>8.5</v>
      </c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58.66</v>
      </c>
      <c r="K141" s="44">
        <v>377</v>
      </c>
      <c r="L141" s="43">
        <v>2.46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3.04</v>
      </c>
      <c r="H142" s="43">
        <v>0.36</v>
      </c>
      <c r="I142" s="43">
        <v>19.440000000000001</v>
      </c>
      <c r="J142" s="43">
        <v>93.16</v>
      </c>
      <c r="K142" s="44" t="s">
        <v>43</v>
      </c>
      <c r="L142" s="43">
        <v>3.44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28.770000000000003</v>
      </c>
      <c r="H146" s="19">
        <f t="shared" si="70"/>
        <v>26.789999999999996</v>
      </c>
      <c r="I146" s="19">
        <f t="shared" si="70"/>
        <v>129.94999999999999</v>
      </c>
      <c r="J146" s="19">
        <f t="shared" si="70"/>
        <v>871.93</v>
      </c>
      <c r="K146" s="25"/>
      <c r="L146" s="19">
        <f t="shared" ref="L146" si="71">SUM(L139:L145)</f>
        <v>92.719999999999985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60</v>
      </c>
      <c r="G147" s="43">
        <v>1.2</v>
      </c>
      <c r="H147" s="43">
        <v>0.2</v>
      </c>
      <c r="I147" s="43">
        <v>6.1</v>
      </c>
      <c r="J147" s="43">
        <v>31.31</v>
      </c>
      <c r="K147" s="44" t="s">
        <v>102</v>
      </c>
      <c r="L147" s="43">
        <v>22.32</v>
      </c>
    </row>
    <row r="148" spans="1:12" ht="25.5" x14ac:dyDescent="0.25">
      <c r="A148" s="23"/>
      <c r="B148" s="15"/>
      <c r="C148" s="11"/>
      <c r="D148" s="7" t="s">
        <v>27</v>
      </c>
      <c r="E148" s="42" t="s">
        <v>86</v>
      </c>
      <c r="F148" s="43">
        <v>260</v>
      </c>
      <c r="G148" s="43">
        <v>2.6</v>
      </c>
      <c r="H148" s="43">
        <v>6.13</v>
      </c>
      <c r="I148" s="43">
        <v>17.03</v>
      </c>
      <c r="J148" s="43">
        <v>133.69</v>
      </c>
      <c r="K148" s="44">
        <v>96</v>
      </c>
      <c r="L148" s="43">
        <v>14.48</v>
      </c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110</v>
      </c>
      <c r="G149" s="43">
        <v>22.21</v>
      </c>
      <c r="H149" s="43">
        <v>11.65</v>
      </c>
      <c r="I149" s="43">
        <v>2.99</v>
      </c>
      <c r="J149" s="43">
        <v>205.65</v>
      </c>
      <c r="K149" s="44">
        <v>232</v>
      </c>
      <c r="L149" s="43">
        <v>38.22</v>
      </c>
    </row>
    <row r="150" spans="1:12" ht="15" x14ac:dyDescent="0.25">
      <c r="A150" s="23"/>
      <c r="B150" s="15"/>
      <c r="C150" s="11"/>
      <c r="D150" s="7" t="s">
        <v>29</v>
      </c>
      <c r="E150" s="42" t="s">
        <v>64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16.89</v>
      </c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868</v>
      </c>
      <c r="L151" s="43">
        <v>4.5199999999999996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43">
        <v>1.52</v>
      </c>
      <c r="H152" s="43">
        <v>0.18</v>
      </c>
      <c r="I152" s="43">
        <v>9.7200000000000006</v>
      </c>
      <c r="J152" s="43">
        <v>46.58</v>
      </c>
      <c r="K152" s="44" t="s">
        <v>43</v>
      </c>
      <c r="L152" s="43">
        <v>1.72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1.98</v>
      </c>
      <c r="H153" s="43">
        <v>0.36</v>
      </c>
      <c r="I153" s="43">
        <v>10.26</v>
      </c>
      <c r="J153" s="43">
        <v>52.2</v>
      </c>
      <c r="K153" s="44" t="s">
        <v>43</v>
      </c>
      <c r="L153" s="43">
        <v>1.45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33.5</v>
      </c>
      <c r="H156" s="19">
        <f t="shared" si="72"/>
        <v>26.990000000000002</v>
      </c>
      <c r="I156" s="19">
        <f t="shared" si="72"/>
        <v>97.51</v>
      </c>
      <c r="J156" s="19">
        <f t="shared" si="72"/>
        <v>762.28000000000009</v>
      </c>
      <c r="K156" s="25"/>
      <c r="L156" s="19">
        <f t="shared" ref="L156" si="73">SUM(L147:L155)</f>
        <v>99.6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1380</v>
      </c>
      <c r="G157" s="32">
        <f t="shared" ref="G157" si="74">G146+G156</f>
        <v>62.27</v>
      </c>
      <c r="H157" s="32">
        <f t="shared" ref="H157" si="75">H146+H156</f>
        <v>53.78</v>
      </c>
      <c r="I157" s="32">
        <f t="shared" ref="I157" si="76">I146+I156</f>
        <v>227.45999999999998</v>
      </c>
      <c r="J157" s="32">
        <f t="shared" ref="J157:L157" si="77">J146+J156</f>
        <v>1634.21</v>
      </c>
      <c r="K157" s="32"/>
      <c r="L157" s="32">
        <f t="shared" si="77"/>
        <v>192.32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280</v>
      </c>
      <c r="G158" s="43">
        <f>15.24+6.84</f>
        <v>22.08</v>
      </c>
      <c r="H158" s="43">
        <f>5.8+4.12</f>
        <v>9.92</v>
      </c>
      <c r="I158" s="43">
        <f>10.16+43.74</f>
        <v>53.900000000000006</v>
      </c>
      <c r="J158" s="43">
        <f>153.8+239.36</f>
        <v>393.16</v>
      </c>
      <c r="K158" s="44" t="s">
        <v>89</v>
      </c>
      <c r="L158" s="40">
        <f>46.88+6.83</f>
        <v>53.71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10.8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3.04</v>
      </c>
      <c r="H161" s="43">
        <v>0.36</v>
      </c>
      <c r="I161" s="43">
        <v>19.440000000000001</v>
      </c>
      <c r="J161" s="43">
        <v>93.16</v>
      </c>
      <c r="K161" s="44" t="s">
        <v>43</v>
      </c>
      <c r="L161" s="43">
        <v>3.44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28.619999999999997</v>
      </c>
      <c r="H165" s="19">
        <f t="shared" si="78"/>
        <v>13.98</v>
      </c>
      <c r="I165" s="19">
        <f t="shared" si="78"/>
        <v>98.84</v>
      </c>
      <c r="J165" s="19">
        <f t="shared" si="78"/>
        <v>635.62</v>
      </c>
      <c r="K165" s="25"/>
      <c r="L165" s="19">
        <f t="shared" ref="L165" si="79">SUM(L158:L164)</f>
        <v>67.95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7.06</v>
      </c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260</v>
      </c>
      <c r="G167" s="43">
        <v>14.5</v>
      </c>
      <c r="H167" s="43">
        <v>15.4</v>
      </c>
      <c r="I167" s="43">
        <v>33.1</v>
      </c>
      <c r="J167" s="43">
        <v>329</v>
      </c>
      <c r="K167" s="44">
        <v>106</v>
      </c>
      <c r="L167" s="43">
        <v>22.19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115</v>
      </c>
      <c r="G168" s="43">
        <v>13.49</v>
      </c>
      <c r="H168" s="43">
        <v>16.190000000000001</v>
      </c>
      <c r="I168" s="43">
        <v>17.18</v>
      </c>
      <c r="J168" s="43">
        <v>268.39</v>
      </c>
      <c r="K168" s="44" t="s">
        <v>92</v>
      </c>
      <c r="L168" s="43">
        <v>56.37</v>
      </c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180</v>
      </c>
      <c r="G169" s="43">
        <v>7.88</v>
      </c>
      <c r="H169" s="43">
        <v>5.03</v>
      </c>
      <c r="I169" s="43">
        <v>38.78</v>
      </c>
      <c r="J169" s="43">
        <v>231.92</v>
      </c>
      <c r="K169" s="44">
        <v>171</v>
      </c>
      <c r="L169" s="43">
        <v>11.78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61.29</v>
      </c>
      <c r="K170" s="44">
        <v>376</v>
      </c>
      <c r="L170" s="43">
        <v>1.56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43">
        <v>1.52</v>
      </c>
      <c r="H171" s="43">
        <v>0.18</v>
      </c>
      <c r="I171" s="43">
        <v>9.7200000000000006</v>
      </c>
      <c r="J171" s="43">
        <v>46.58</v>
      </c>
      <c r="K171" s="44" t="s">
        <v>43</v>
      </c>
      <c r="L171" s="43">
        <v>1.72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1.98</v>
      </c>
      <c r="H172" s="43">
        <v>0.36</v>
      </c>
      <c r="I172" s="43">
        <v>10.26</v>
      </c>
      <c r="J172" s="43">
        <v>52.2</v>
      </c>
      <c r="K172" s="44" t="s">
        <v>43</v>
      </c>
      <c r="L172" s="43">
        <v>1.45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 t="shared" ref="G175:J175" si="80">SUM(G166:G174)</f>
        <v>42.27</v>
      </c>
      <c r="H175" s="19">
        <f t="shared" si="80"/>
        <v>41.910000000000004</v>
      </c>
      <c r="I175" s="19">
        <f t="shared" si="80"/>
        <v>128.36000000000001</v>
      </c>
      <c r="J175" s="19">
        <f t="shared" si="80"/>
        <v>1059.72</v>
      </c>
      <c r="K175" s="25"/>
      <c r="L175" s="19">
        <f t="shared" ref="L175" si="81">SUM(L166:L174)</f>
        <v>102.13000000000001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1385</v>
      </c>
      <c r="G176" s="32">
        <f t="shared" ref="G176" si="82">G165+G175</f>
        <v>70.89</v>
      </c>
      <c r="H176" s="32">
        <f t="shared" ref="H176" si="83">H165+H175</f>
        <v>55.89</v>
      </c>
      <c r="I176" s="32">
        <f t="shared" ref="I176" si="84">I165+I175</f>
        <v>227.20000000000002</v>
      </c>
      <c r="J176" s="32">
        <f t="shared" ref="J176:L176" si="85">J165+J175</f>
        <v>1695.3400000000001</v>
      </c>
      <c r="K176" s="32"/>
      <c r="L176" s="32">
        <f t="shared" si="85"/>
        <v>170.08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16.29</v>
      </c>
      <c r="H177" s="40">
        <v>18.989999999999998</v>
      </c>
      <c r="I177" s="40">
        <v>5.04</v>
      </c>
      <c r="J177" s="40">
        <v>256.23</v>
      </c>
      <c r="K177" s="41">
        <v>210</v>
      </c>
      <c r="L177" s="40">
        <v>53.35</v>
      </c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70</v>
      </c>
      <c r="G178" s="43">
        <v>4.33</v>
      </c>
      <c r="H178" s="43">
        <v>2.25</v>
      </c>
      <c r="I178" s="43">
        <v>38.72</v>
      </c>
      <c r="J178" s="43">
        <v>192.5</v>
      </c>
      <c r="K178" s="44">
        <v>459</v>
      </c>
      <c r="L178" s="43">
        <v>10.55</v>
      </c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1.56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3.04</v>
      </c>
      <c r="H180" s="43">
        <v>0.36</v>
      </c>
      <c r="I180" s="43">
        <v>19.440000000000001</v>
      </c>
      <c r="J180" s="43">
        <v>93.16</v>
      </c>
      <c r="K180" s="44" t="s">
        <v>43</v>
      </c>
      <c r="L180" s="43">
        <v>3.44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23.859999999999996</v>
      </c>
      <c r="H184" s="19">
        <f t="shared" si="86"/>
        <v>21.65</v>
      </c>
      <c r="I184" s="19">
        <f t="shared" si="86"/>
        <v>78.209999999999994</v>
      </c>
      <c r="J184" s="19">
        <f t="shared" si="86"/>
        <v>603.18000000000006</v>
      </c>
      <c r="K184" s="25"/>
      <c r="L184" s="19">
        <f t="shared" ref="L184" si="87">SUM(L177:L183)</f>
        <v>68.900000000000006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0.82</v>
      </c>
      <c r="H185" s="43">
        <v>3.71</v>
      </c>
      <c r="I185" s="43">
        <v>5.0599999999999996</v>
      </c>
      <c r="J185" s="43">
        <v>56.88</v>
      </c>
      <c r="K185" s="44">
        <v>45</v>
      </c>
      <c r="L185" s="43">
        <v>6.61</v>
      </c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250</v>
      </c>
      <c r="G186" s="43">
        <v>12.88</v>
      </c>
      <c r="H186" s="43">
        <v>7.88</v>
      </c>
      <c r="I186" s="43">
        <v>50.13</v>
      </c>
      <c r="J186" s="43">
        <v>322.88</v>
      </c>
      <c r="K186" s="44">
        <v>108</v>
      </c>
      <c r="L186" s="43">
        <v>9.44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100</v>
      </c>
      <c r="G187" s="43">
        <v>18.5</v>
      </c>
      <c r="H187" s="43">
        <v>25.86</v>
      </c>
      <c r="I187" s="43">
        <v>4.76</v>
      </c>
      <c r="J187" s="43">
        <v>325.81</v>
      </c>
      <c r="K187" s="44">
        <v>268</v>
      </c>
      <c r="L187" s="43">
        <v>64.25</v>
      </c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180</v>
      </c>
      <c r="G188" s="43">
        <v>6.84</v>
      </c>
      <c r="H188" s="43">
        <v>4.12</v>
      </c>
      <c r="I188" s="43">
        <v>43.74</v>
      </c>
      <c r="J188" s="43">
        <v>239.36</v>
      </c>
      <c r="K188" s="44">
        <v>203</v>
      </c>
      <c r="L188" s="43">
        <v>6.83</v>
      </c>
    </row>
    <row r="189" spans="1:12" ht="15" x14ac:dyDescent="0.2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0.14000000000000001</v>
      </c>
      <c r="H189" s="43">
        <v>0.04</v>
      </c>
      <c r="I189" s="43">
        <v>42.3</v>
      </c>
      <c r="J189" s="43">
        <v>97.58</v>
      </c>
      <c r="K189" s="44">
        <v>699</v>
      </c>
      <c r="L189" s="43">
        <v>6.42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43">
        <v>1.52</v>
      </c>
      <c r="H190" s="43">
        <v>0.18</v>
      </c>
      <c r="I190" s="43">
        <v>9.7200000000000006</v>
      </c>
      <c r="J190" s="43">
        <v>46.58</v>
      </c>
      <c r="K190" s="44" t="s">
        <v>43</v>
      </c>
      <c r="L190" s="43">
        <v>1.72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1.98</v>
      </c>
      <c r="H191" s="43">
        <v>0.36</v>
      </c>
      <c r="I191" s="43">
        <v>10.26</v>
      </c>
      <c r="J191" s="43">
        <v>52.2</v>
      </c>
      <c r="K191" s="44" t="s">
        <v>43</v>
      </c>
      <c r="L191" s="43">
        <v>1.45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42.680000000000007</v>
      </c>
      <c r="H194" s="19">
        <f t="shared" si="88"/>
        <v>42.15</v>
      </c>
      <c r="I194" s="19">
        <f t="shared" si="88"/>
        <v>165.97</v>
      </c>
      <c r="J194" s="19">
        <f t="shared" si="88"/>
        <v>1141.29</v>
      </c>
      <c r="K194" s="25"/>
      <c r="L194" s="19">
        <f t="shared" ref="L194" si="89">SUM(L185:L193)</f>
        <v>96.72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1350</v>
      </c>
      <c r="G195" s="32">
        <f t="shared" ref="G195" si="90">G184+G194</f>
        <v>66.540000000000006</v>
      </c>
      <c r="H195" s="32">
        <f t="shared" ref="H195" si="91">H184+H194</f>
        <v>63.8</v>
      </c>
      <c r="I195" s="32">
        <f t="shared" ref="I195" si="92">I184+I194</f>
        <v>244.18</v>
      </c>
      <c r="J195" s="32">
        <f t="shared" ref="J195:L195" si="93">J184+J194</f>
        <v>1744.47</v>
      </c>
      <c r="K195" s="32"/>
      <c r="L195" s="32">
        <f t="shared" si="93"/>
        <v>165.62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59.61999999999999</v>
      </c>
      <c r="H196" s="34">
        <f t="shared" si="94"/>
        <v>55.736000000000004</v>
      </c>
      <c r="I196" s="34">
        <f t="shared" si="94"/>
        <v>217.87899999999999</v>
      </c>
      <c r="J196" s="34">
        <f t="shared" si="94"/>
        <v>1598.2610000000002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VR-Potapova</cp:lastModifiedBy>
  <cp:lastPrinted>2024-02-05T06:04:57Z</cp:lastPrinted>
  <dcterms:created xsi:type="dcterms:W3CDTF">2022-05-16T14:23:56Z</dcterms:created>
  <dcterms:modified xsi:type="dcterms:W3CDTF">2025-01-23T13:02:55Z</dcterms:modified>
</cp:coreProperties>
</file>